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e\Documents\Springstone\Price Transparency\2022\"/>
    </mc:Choice>
  </mc:AlternateContent>
  <xr:revisionPtr revIDLastSave="0" documentId="8_{68BC5AA4-B533-412A-A932-BFB689E1D384}" xr6:coauthVersionLast="47" xr6:coauthVersionMax="47" xr10:uidLastSave="{00000000-0000-0000-0000-000000000000}"/>
  <workbookProtection workbookAlgorithmName="SHA-512" workbookHashValue="1AltfDnDN+4ssRvxRj6n+UjFFRif1AMmTHXRkIuHEQkSI8wZUOeU6TjugpMRIfTC7jcbTtLspKGSeZwzW7WUEg==" workbookSaltValue="Sl10PtkmJ/vtnj+6hJ1SLg==" workbookSpinCount="100000" lockStructure="1"/>
  <bookViews>
    <workbookView xWindow="-23148" yWindow="-108" windowWidth="23256" windowHeight="12456" xr2:uid="{44AF11EA-9062-45D8-A91D-CA2A9C9A40CA}"/>
  </bookViews>
  <sheets>
    <sheet name="SHOPPABLE SERVICE" sheetId="1" r:id="rId1"/>
    <sheet name="Sheet2" sheetId="2" state="hidden" r:id="rId2"/>
  </sheets>
  <definedNames>
    <definedName name="DATA">Sheet2!$E$2:$L$36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2" l="1"/>
  <c r="E29" i="2"/>
  <c r="E37" i="2"/>
  <c r="E38" i="2"/>
  <c r="E39" i="2"/>
  <c r="E40" i="2"/>
  <c r="E25" i="2"/>
  <c r="E26" i="2"/>
  <c r="E27" i="2"/>
  <c r="E30" i="2"/>
  <c r="E22" i="2"/>
  <c r="E23" i="2"/>
  <c r="E32" i="2" l="1"/>
  <c r="E33" i="2"/>
  <c r="E34" i="2"/>
  <c r="E35" i="2"/>
  <c r="E36" i="2"/>
  <c r="E17" i="2"/>
  <c r="E18" i="2"/>
  <c r="E31" i="2"/>
  <c r="E20" i="2"/>
  <c r="E21" i="2"/>
  <c r="E19" i="2" l="1"/>
  <c r="E24" i="2"/>
  <c r="E14" i="2"/>
  <c r="E15" i="2"/>
  <c r="E16" i="2"/>
  <c r="E7" i="2"/>
  <c r="E8" i="2"/>
  <c r="E9" i="2"/>
  <c r="I18" i="1"/>
  <c r="D2" i="1"/>
  <c r="I23" i="1"/>
  <c r="H23" i="1"/>
  <c r="H18" i="1"/>
  <c r="I9" i="1"/>
  <c r="H9" i="1"/>
  <c r="E3" i="2"/>
  <c r="E4" i="2"/>
  <c r="E5" i="2"/>
  <c r="E6" i="2"/>
  <c r="E10" i="2"/>
  <c r="E11" i="2"/>
  <c r="E12" i="2"/>
  <c r="E13" i="2"/>
  <c r="E2" i="2"/>
  <c r="D18" i="1" l="1"/>
  <c r="D9" i="1"/>
  <c r="D23" i="1"/>
</calcChain>
</file>

<file path=xl/sharedStrings.xml><?xml version="1.0" encoding="utf-8"?>
<sst xmlns="http://schemas.openxmlformats.org/spreadsheetml/2006/main" count="301" uniqueCount="92">
  <si>
    <t>SHOPPABLE SERVICE</t>
  </si>
  <si>
    <t>DISCOUNTED     CASH PRICE                        (NO INSURANCE)</t>
  </si>
  <si>
    <t>INTENSIVE OUTPATIENT SERVICES (IOP)</t>
  </si>
  <si>
    <t>Facility</t>
  </si>
  <si>
    <t>INSURANCE COMPANY</t>
  </si>
  <si>
    <t>Insurance Roll UP</t>
  </si>
  <si>
    <t>Payor Type</t>
  </si>
  <si>
    <t>IP MH</t>
  </si>
  <si>
    <t>IP CD</t>
  </si>
  <si>
    <t>IP Detox Rehab</t>
  </si>
  <si>
    <t>PHP RATE</t>
  </si>
  <si>
    <t>IOP RATE</t>
  </si>
  <si>
    <t>ECT</t>
  </si>
  <si>
    <t>Bridge on Discharge (Rev 513)</t>
  </si>
  <si>
    <t>6Degrees Health</t>
  </si>
  <si>
    <t>6 Degrees Health</t>
  </si>
  <si>
    <t>Commercial</t>
  </si>
  <si>
    <t>Not Covered Service</t>
  </si>
  <si>
    <t>Aetna</t>
  </si>
  <si>
    <t>Medicare Advantage</t>
  </si>
  <si>
    <t>100% of Medicare</t>
  </si>
  <si>
    <t>American Behavioral</t>
  </si>
  <si>
    <t>BCBS/Anthem</t>
  </si>
  <si>
    <t>Beacon</t>
  </si>
  <si>
    <t>Behavioral Health System</t>
  </si>
  <si>
    <t>Bright Health</t>
  </si>
  <si>
    <t>Managed Medicaid</t>
  </si>
  <si>
    <t>Cigna</t>
  </si>
  <si>
    <t>Compsych</t>
  </si>
  <si>
    <t>ComPsych</t>
  </si>
  <si>
    <t>First Health</t>
  </si>
  <si>
    <t>Healthsmart</t>
  </si>
  <si>
    <t>80% of billed charges</t>
  </si>
  <si>
    <t>Humana Behavioral Health</t>
  </si>
  <si>
    <t>Humana</t>
  </si>
  <si>
    <t>Magellan</t>
  </si>
  <si>
    <t>Multiplan</t>
  </si>
  <si>
    <t>MULTIPLAN/PHCS/BEECH STREET</t>
  </si>
  <si>
    <t>Provider Networks of America</t>
  </si>
  <si>
    <t>85% of Billed Charges</t>
  </si>
  <si>
    <t>TriCare East</t>
  </si>
  <si>
    <t>Tricare</t>
  </si>
  <si>
    <t>Other Governmental</t>
  </si>
  <si>
    <t>United Behavioral Health</t>
  </si>
  <si>
    <t>UBH</t>
  </si>
  <si>
    <t>VA CCN</t>
  </si>
  <si>
    <t>VA</t>
  </si>
  <si>
    <t>INPATIENT PSYCHIATRIC/MENTAL WELLNESS and/or SUBSTANCE USE DISORDER/CHEMICAL DEPENDENCY HOSPITALIZATION</t>
  </si>
  <si>
    <t>PARTIAL HOSPITALIZATION (PHP)</t>
  </si>
  <si>
    <t>GROSS CHARGE</t>
  </si>
  <si>
    <t>&lt;---- Choose plan from drop down list</t>
  </si>
  <si>
    <t>Revenue Code 0114, 0124, 0116, 0126</t>
  </si>
  <si>
    <t xml:space="preserve">Revenue Code 0912, 0913, 0914, 0915
CPT/HCPCS Code </t>
  </si>
  <si>
    <t>Revenue Code 0905, 0906
CPT/HCPCS Code 90853</t>
  </si>
  <si>
    <t>Footnotes:</t>
  </si>
  <si>
    <r>
      <t>BILLING CODE(S)</t>
    </r>
    <r>
      <rPr>
        <vertAlign val="superscript"/>
        <sz val="11"/>
        <color theme="1"/>
        <rFont val="Calibri"/>
        <family val="2"/>
        <scheme val="minor"/>
      </rPr>
      <t>(1)</t>
    </r>
  </si>
  <si>
    <t>(1)  Billing Codes may vary by plan</t>
  </si>
  <si>
    <r>
      <t>NEGOTIATED RATE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</si>
  <si>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DE-IDENTIFIED MINIMUM RATE (ALL CONTRACTS)</t>
    </r>
    <r>
      <rPr>
        <vertAlign val="superscript"/>
        <sz val="11"/>
        <color theme="1"/>
        <rFont val="Calibri"/>
        <family val="2"/>
        <scheme val="minor"/>
      </rPr>
      <t>(3)</t>
    </r>
  </si>
  <si>
    <r>
      <t>DE-IDENTIFIED MAXIMUM RATE (ALL CONTRACTS)</t>
    </r>
    <r>
      <rPr>
        <vertAlign val="superscript"/>
        <sz val="11"/>
        <color theme="1"/>
        <rFont val="Calibri"/>
        <family val="2"/>
        <scheme val="minor"/>
      </rPr>
      <t>(4)</t>
    </r>
  </si>
  <si>
    <t>(3)  Minimum rate does not include services reimbursed on a case rate, percentage of charge, or any format other than per diem methodology</t>
  </si>
  <si>
    <t>(4)  Maximum rate does not include services reimbursed on a case rate, percentage of charge, or any format other than per diem methodology</t>
  </si>
  <si>
    <t>Medicare</t>
  </si>
  <si>
    <t>Medicaid</t>
  </si>
  <si>
    <t>100% of Medicaid</t>
  </si>
  <si>
    <t>75% of Billed Charges</t>
  </si>
  <si>
    <t>BCBS</t>
  </si>
  <si>
    <t>Ambetter</t>
  </si>
  <si>
    <t>Healthspring</t>
  </si>
  <si>
    <t>Triangle Springs</t>
  </si>
  <si>
    <t>Alliance</t>
  </si>
  <si>
    <t>Alliance Behavioral Healthcare</t>
  </si>
  <si>
    <t>Medcost</t>
  </si>
  <si>
    <t>Medcost Behavioral Health</t>
  </si>
  <si>
    <t>Sandhills</t>
  </si>
  <si>
    <t>No contracted service</t>
  </si>
  <si>
    <t>Not Contracted Service</t>
  </si>
  <si>
    <t>93% TriCare Allowable</t>
  </si>
  <si>
    <t>95% of TriCare Allowable</t>
  </si>
  <si>
    <t>Medicare (Medicare)</t>
  </si>
  <si>
    <t>(2)  Negotiated rate includes any contracted rate with a third party payor.  Rate reflected were effective on 1/1/23</t>
  </si>
  <si>
    <t>Indigent</t>
  </si>
  <si>
    <t>Evernorth/Cigna</t>
  </si>
  <si>
    <t>Friday Health Plan</t>
  </si>
  <si>
    <t>Friday Health Plans</t>
  </si>
  <si>
    <t>Mines &amp; Associates</t>
  </si>
  <si>
    <t>MULTIPLAN/PHCS (auto)</t>
  </si>
  <si>
    <t>MULTIPLAN/PHCS (Work Comp)</t>
  </si>
  <si>
    <t>64% of billed charges</t>
  </si>
  <si>
    <t>Lesser of 90% of state auto rate or group health rate</t>
  </si>
  <si>
    <t>Lesser of 85% of state WC rate or group health rate</t>
  </si>
  <si>
    <t>68% of billed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</si>
</sst>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0" fillId="2" borderId="0" xfId="0" applyFill="1" applyAlignment="1">
      <alignment horizontal="center" wrapText="1"/>
    </xf>
    <xf numFmtId="0" fontId="0" fillId="2" borderId="5" xfId="0" applyFill="1" applyBorder="1"/>
    <xf numFmtId="0" fontId="0" fillId="2" borderId="0" xfId="0" quotePrefix="1" applyFill="1"/>
    <xf numFmtId="0" fontId="5" fillId="2" borderId="0" xfId="0" applyFont="1" applyFill="1"/>
    <xf numFmtId="0" fontId="0" fillId="5" borderId="1" xfId="0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horizontal="right" wrapText="1"/>
    </xf>
    <xf numFmtId="164" fontId="0" fillId="0" borderId="1" xfId="1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right" wrapText="1"/>
    </xf>
    <xf numFmtId="2" fontId="0" fillId="0" borderId="1" xfId="0" quotePrefix="1" applyNumberFormat="1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1028700</xdr:colOff>
      <xdr:row>1</xdr:row>
      <xdr:rowOff>66675</xdr:rowOff>
    </xdr:from>
    <xdr:to>
      <xdr:col>2</xdr:col>
      <xdr:colOff>605790</xdr:colOff>
      <xdr:row>4</xdr:row>
      <xdr:rowOff>72390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33CC3D-705E-4124-8F48-B53BECF0C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266700"/>
          <a:ext cx="2133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47850-25C1-4856-9EBD-38BB8608F9F1}">
  <dimension ref="A1:I31"/>
  <sheetViews>
    <sheetView tabSelected="1" workbookViewId="0">
      <selection activeCell="D6" sqref="D6:G6"/>
    </sheetView>
  </sheetViews>
  <sheetFormatPr defaultRowHeight="15" x14ac:dyDescent="0.25"/>
  <cols>
    <col min="2" max="3" width="38.5703125" customWidth="1"/>
    <col min="4" max="4" width="22.85546875" customWidth="1"/>
    <col min="5" max="5" width="4.140625" customWidth="1"/>
    <col min="6" max="6" width="15.85546875" customWidth="1"/>
    <col min="7" max="7" width="16" customWidth="1"/>
    <col min="8" max="8" width="22" customWidth="1"/>
    <col min="9" max="9" width="24.5703125" customWidth="1"/>
  </cols>
  <sheetData>
    <row r="1" spans="1:9" ht="15.75" thickBo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9" ht="24" thickBot="1" x14ac:dyDescent="0.4">
      <c r="A2" s="1"/>
      <c r="B2" s="2"/>
      <c r="C2" s="2"/>
      <c r="D2" s="23" t="str">
        <f>+Sheet2!A2</f>
        <v>Triangle Springs</v>
      </c>
      <c r="E2" s="24"/>
      <c r="F2" s="24"/>
      <c r="G2" s="25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5.75" thickBot="1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15.75" thickBot="1" x14ac:dyDescent="0.3">
      <c r="A6" s="1"/>
      <c r="B6" s="3"/>
      <c r="C6" s="3"/>
      <c r="D6" s="26" t="s">
        <v>79</v>
      </c>
      <c r="E6" s="27"/>
      <c r="F6" s="27"/>
      <c r="G6" s="28"/>
      <c r="H6" s="7" t="s">
        <v>50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60" x14ac:dyDescent="0.25">
      <c r="A8" s="4"/>
      <c r="B8" s="8" t="s">
        <v>0</v>
      </c>
      <c r="C8" s="8" t="s">
        <v>55</v>
      </c>
      <c r="D8" s="8" t="s">
        <v>57</v>
      </c>
      <c r="E8" s="4"/>
      <c r="F8" s="8" t="s">
        <v>49</v>
      </c>
      <c r="G8" s="8" t="s">
        <v>1</v>
      </c>
      <c r="H8" s="8" t="s">
        <v>58</v>
      </c>
      <c r="I8" s="8" t="s">
        <v>59</v>
      </c>
    </row>
    <row r="9" spans="1:9" x14ac:dyDescent="0.25">
      <c r="A9" s="1"/>
      <c r="B9" s="16" t="s">
        <v>47</v>
      </c>
      <c r="C9" s="16" t="s">
        <v>51</v>
      </c>
      <c r="D9" s="20" t="str">
        <f>(VLOOKUP($D$6,DATA,2,FALSE))</f>
        <v>100% of Medicare</v>
      </c>
      <c r="E9" s="1"/>
      <c r="F9" s="19">
        <v>2662</v>
      </c>
      <c r="G9" s="19">
        <v>1000</v>
      </c>
      <c r="H9" s="29">
        <f>MIN(Sheet2!F2:F13)</f>
        <v>520.71</v>
      </c>
      <c r="I9" s="29">
        <f>MAX(Sheet2!F2:F13)</f>
        <v>1760</v>
      </c>
    </row>
    <row r="10" spans="1:9" x14ac:dyDescent="0.25">
      <c r="A10" s="1"/>
      <c r="B10" s="17"/>
      <c r="C10" s="17"/>
      <c r="D10" s="21"/>
      <c r="E10" s="1"/>
      <c r="F10" s="19"/>
      <c r="G10" s="19"/>
      <c r="H10" s="29"/>
      <c r="I10" s="29"/>
    </row>
    <row r="11" spans="1:9" x14ac:dyDescent="0.25">
      <c r="A11" s="1"/>
      <c r="B11" s="17"/>
      <c r="C11" s="17"/>
      <c r="D11" s="21"/>
      <c r="E11" s="1"/>
      <c r="F11" s="19"/>
      <c r="G11" s="19"/>
      <c r="H11" s="29"/>
      <c r="I11" s="29"/>
    </row>
    <row r="12" spans="1:9" x14ac:dyDescent="0.25">
      <c r="A12" s="1"/>
      <c r="B12" s="17"/>
      <c r="C12" s="17"/>
      <c r="D12" s="21"/>
      <c r="E12" s="1"/>
      <c r="F12" s="19"/>
      <c r="G12" s="19"/>
      <c r="H12" s="29"/>
      <c r="I12" s="29"/>
    </row>
    <row r="13" spans="1:9" x14ac:dyDescent="0.25">
      <c r="A13" s="1"/>
      <c r="B13" s="17"/>
      <c r="C13" s="17"/>
      <c r="D13" s="21"/>
      <c r="E13" s="1"/>
      <c r="F13" s="19"/>
      <c r="G13" s="19"/>
      <c r="H13" s="29"/>
      <c r="I13" s="29"/>
    </row>
    <row r="14" spans="1:9" x14ac:dyDescent="0.25">
      <c r="A14" s="1"/>
      <c r="B14" s="17"/>
      <c r="C14" s="17"/>
      <c r="D14" s="21"/>
      <c r="E14" s="1"/>
      <c r="F14" s="19"/>
      <c r="G14" s="19"/>
      <c r="H14" s="29"/>
      <c r="I14" s="29"/>
    </row>
    <row r="15" spans="1:9" x14ac:dyDescent="0.25">
      <c r="A15" s="1"/>
      <c r="B15" s="18"/>
      <c r="C15" s="18"/>
      <c r="D15" s="22"/>
      <c r="E15" s="1"/>
      <c r="F15" s="19"/>
      <c r="G15" s="19"/>
      <c r="H15" s="29"/>
      <c r="I15" s="29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60" x14ac:dyDescent="0.25">
      <c r="A17" s="4"/>
      <c r="B17" s="8" t="s">
        <v>0</v>
      </c>
      <c r="C17" s="8" t="s">
        <v>55</v>
      </c>
      <c r="D17" s="8" t="s">
        <v>57</v>
      </c>
      <c r="E17" s="4"/>
      <c r="F17" s="8" t="s">
        <v>49</v>
      </c>
      <c r="G17" s="8" t="s">
        <v>1</v>
      </c>
      <c r="H17" s="8" t="s">
        <v>58</v>
      </c>
      <c r="I17" s="8" t="s">
        <v>59</v>
      </c>
    </row>
    <row r="18" spans="1:9" ht="30" customHeight="1" x14ac:dyDescent="0.25">
      <c r="A18" s="1"/>
      <c r="B18" s="16" t="s">
        <v>48</v>
      </c>
      <c r="C18" s="16" t="s">
        <v>52</v>
      </c>
      <c r="D18" s="20" t="str">
        <f>(VLOOKUP($D$6,DATA,5,FALSE))</f>
        <v>100% of Medicare</v>
      </c>
      <c r="E18" s="1"/>
      <c r="F18" s="19">
        <v>1331</v>
      </c>
      <c r="G18" s="19">
        <v>415</v>
      </c>
      <c r="H18" s="29">
        <f>MIN(Sheet2!I2:I13)</f>
        <v>335</v>
      </c>
      <c r="I18" s="29">
        <f>MAX(Sheet2!I2:I13)</f>
        <v>800</v>
      </c>
    </row>
    <row r="19" spans="1:9" x14ac:dyDescent="0.25">
      <c r="A19" s="1"/>
      <c r="B19" s="17"/>
      <c r="C19" s="17"/>
      <c r="D19" s="21"/>
      <c r="E19" s="1"/>
      <c r="F19" s="19"/>
      <c r="G19" s="19"/>
      <c r="H19" s="29"/>
      <c r="I19" s="29"/>
    </row>
    <row r="20" spans="1:9" x14ac:dyDescent="0.25">
      <c r="A20" s="1"/>
      <c r="B20" s="18"/>
      <c r="C20" s="18"/>
      <c r="D20" s="22"/>
      <c r="E20" s="1"/>
      <c r="F20" s="19"/>
      <c r="G20" s="19"/>
      <c r="H20" s="29"/>
      <c r="I20" s="29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60" x14ac:dyDescent="0.25">
      <c r="A22" s="4"/>
      <c r="B22" s="8" t="s">
        <v>0</v>
      </c>
      <c r="C22" s="8" t="s">
        <v>55</v>
      </c>
      <c r="D22" s="8" t="s">
        <v>57</v>
      </c>
      <c r="E22" s="4"/>
      <c r="F22" s="8" t="s">
        <v>49</v>
      </c>
      <c r="G22" s="8" t="s">
        <v>1</v>
      </c>
      <c r="H22" s="8" t="s">
        <v>58</v>
      </c>
      <c r="I22" s="8" t="s">
        <v>59</v>
      </c>
    </row>
    <row r="23" spans="1:9" ht="30" customHeight="1" x14ac:dyDescent="0.25">
      <c r="A23" s="1"/>
      <c r="B23" s="16" t="s">
        <v>2</v>
      </c>
      <c r="C23" s="16" t="s">
        <v>53</v>
      </c>
      <c r="D23" s="20" t="str">
        <f>(VLOOKUP($D$6,DATA,6,FALSE))</f>
        <v>100% of Medicare</v>
      </c>
      <c r="E23" s="1"/>
      <c r="F23" s="19">
        <v>798</v>
      </c>
      <c r="G23" s="19">
        <v>280</v>
      </c>
      <c r="H23" s="29">
        <f>MIN(Sheet2!J2:J13)</f>
        <v>200</v>
      </c>
      <c r="I23" s="29">
        <f>MAX(Sheet2!J2:J13)</f>
        <v>640</v>
      </c>
    </row>
    <row r="24" spans="1:9" x14ac:dyDescent="0.25">
      <c r="A24" s="1"/>
      <c r="B24" s="17"/>
      <c r="C24" s="17"/>
      <c r="D24" s="21"/>
      <c r="E24" s="1"/>
      <c r="F24" s="19"/>
      <c r="G24" s="19"/>
      <c r="H24" s="29"/>
      <c r="I24" s="29"/>
    </row>
    <row r="25" spans="1:9" x14ac:dyDescent="0.25">
      <c r="A25" s="1"/>
      <c r="B25" s="18"/>
      <c r="C25" s="18"/>
      <c r="D25" s="22"/>
      <c r="E25" s="1"/>
      <c r="F25" s="19"/>
      <c r="G25" s="19"/>
      <c r="H25" s="29"/>
      <c r="I25" s="29"/>
    </row>
    <row r="26" spans="1:9" ht="15.75" thickBot="1" x14ac:dyDescent="0.3">
      <c r="A26" s="1"/>
      <c r="B26" s="5"/>
      <c r="C26" s="5"/>
      <c r="D26" s="5"/>
      <c r="E26" s="5"/>
      <c r="F26" s="5"/>
      <c r="G26" s="5"/>
      <c r="H26" s="5"/>
      <c r="I26" s="5"/>
    </row>
    <row r="27" spans="1:9" ht="15.75" thickTop="1" x14ac:dyDescent="0.25">
      <c r="A27" s="1"/>
      <c r="B27" s="1" t="s">
        <v>54</v>
      </c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6" t="s">
        <v>56</v>
      </c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6" t="s">
        <v>80</v>
      </c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6" t="s">
        <v>60</v>
      </c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6" t="s">
        <v>61</v>
      </c>
      <c r="C31" s="1"/>
      <c r="D31" s="1"/>
      <c r="E31" s="1"/>
      <c r="F31" s="1"/>
      <c r="G31" s="1"/>
      <c r="H31" s="1"/>
      <c r="I31" s="1"/>
    </row>
  </sheetData>
  <sheetProtection algorithmName="SHA-512" hashValue="Rqqbw1wmpBtAMV1N4Ka+MKQ0sVAEE221NzOgbZ6b6YNSM0RgDlTBfXFUNhv8kJLLCGtNXqbJXo6iWMDHH3qcqg==" saltValue="5mgKF4Lz1sduATvxGZV2zw==" spinCount="100000" sheet="1" objects="1" scenarios="1" selectLockedCells="1"/>
  <mergeCells count="23">
    <mergeCell ref="D2:G2"/>
    <mergeCell ref="D6:G6"/>
    <mergeCell ref="H18:H20"/>
    <mergeCell ref="I18:I20"/>
    <mergeCell ref="H23:H25"/>
    <mergeCell ref="I23:I25"/>
    <mergeCell ref="I9:I15"/>
    <mergeCell ref="H9:H15"/>
    <mergeCell ref="G23:G25"/>
    <mergeCell ref="B18:B20"/>
    <mergeCell ref="B23:B25"/>
    <mergeCell ref="F9:F15"/>
    <mergeCell ref="G18:G20"/>
    <mergeCell ref="F18:F20"/>
    <mergeCell ref="D18:D20"/>
    <mergeCell ref="D9:D15"/>
    <mergeCell ref="G9:G15"/>
    <mergeCell ref="B9:B15"/>
    <mergeCell ref="F23:F25"/>
    <mergeCell ref="C9:C15"/>
    <mergeCell ref="C18:C20"/>
    <mergeCell ref="C23:C25"/>
    <mergeCell ref="D23:D25"/>
  </mergeCell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015A34-763D-4B04-B0CD-B78421DF291B}">
          <x14:formula1>
            <xm:f>Sheet2!$E$2:$E$36</xm:f>
          </x14:formula1>
          <xm:sqref>D6:G6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3341E-8400-4740-8B72-0C502C442AB8}">
  <dimension ref="A1:L41"/>
  <sheetViews>
    <sheetView topLeftCell="A20" workbookViewId="0">
      <selection activeCell="A28" sqref="A28"/>
    </sheetView>
  </sheetViews>
  <sheetFormatPr defaultRowHeight="15" x14ac:dyDescent="0.25"/>
  <cols>
    <col min="1" max="1" width="14.7109375" bestFit="1" customWidth="1"/>
    <col min="2" max="2" width="32.85546875" bestFit="1" customWidth="1"/>
    <col min="3" max="3" width="31.85546875" bestFit="1" customWidth="1"/>
    <col min="4" max="4" width="20.42578125" bestFit="1" customWidth="1"/>
    <col min="5" max="5" width="35.42578125" customWidth="1"/>
    <col min="6" max="10" width="47.7109375" bestFit="1" customWidth="1"/>
    <col min="11" max="11" width="20.140625" bestFit="1" customWidth="1"/>
    <col min="12" max="12" width="27.5703125" bestFit="1" customWidth="1"/>
  </cols>
  <sheetData>
    <row r="1" spans="1:12" x14ac:dyDescent="0.25">
      <c r="A1" t="s">
        <v>3</v>
      </c>
      <c r="B1" t="s">
        <v>4</v>
      </c>
      <c r="C1" t="s">
        <v>5</v>
      </c>
      <c r="D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</row>
    <row r="2" spans="1:12" x14ac:dyDescent="0.25">
      <c r="A2" s="9" t="s">
        <v>69</v>
      </c>
      <c r="B2" s="10" t="s">
        <v>14</v>
      </c>
      <c r="C2" s="10" t="s">
        <v>15</v>
      </c>
      <c r="D2" s="11" t="s">
        <v>16</v>
      </c>
      <c r="E2" t="str">
        <f>CONCATENATE(C2," (",D2,")")</f>
        <v>6 Degrees Health (Commercial)</v>
      </c>
      <c r="F2" s="12">
        <v>1760</v>
      </c>
      <c r="G2" s="12">
        <v>1760</v>
      </c>
      <c r="H2" s="13">
        <v>1760</v>
      </c>
      <c r="I2" s="13">
        <v>800</v>
      </c>
      <c r="J2" s="13">
        <v>640</v>
      </c>
      <c r="K2" s="13"/>
      <c r="L2" s="14" t="s">
        <v>17</v>
      </c>
    </row>
    <row r="3" spans="1:12" ht="30" x14ac:dyDescent="0.25">
      <c r="A3" s="9" t="s">
        <v>69</v>
      </c>
      <c r="B3" s="10" t="s">
        <v>18</v>
      </c>
      <c r="C3" s="10" t="s">
        <v>18</v>
      </c>
      <c r="D3" s="11" t="s">
        <v>16</v>
      </c>
      <c r="E3" t="str">
        <f t="shared" ref="E3:E40" si="0">CONCATENATE(C3," (",D3,")")</f>
        <v>Aetna (Commercial)</v>
      </c>
      <c r="F3" s="12">
        <v>1060</v>
      </c>
      <c r="G3" s="12">
        <v>993</v>
      </c>
      <c r="H3" s="13">
        <v>993</v>
      </c>
      <c r="I3" s="13">
        <v>441</v>
      </c>
      <c r="J3" s="13">
        <v>221</v>
      </c>
      <c r="K3" s="13" t="s">
        <v>75</v>
      </c>
      <c r="L3" s="14">
        <v>83</v>
      </c>
    </row>
    <row r="4" spans="1:12" ht="30" x14ac:dyDescent="0.25">
      <c r="A4" s="9" t="s">
        <v>69</v>
      </c>
      <c r="B4" s="10" t="s">
        <v>18</v>
      </c>
      <c r="C4" s="10" t="s">
        <v>18</v>
      </c>
      <c r="D4" s="11" t="s">
        <v>19</v>
      </c>
      <c r="E4" t="str">
        <f t="shared" si="0"/>
        <v>Aetna (Medicare Advantage)</v>
      </c>
      <c r="F4" s="12">
        <v>1060</v>
      </c>
      <c r="G4" s="12">
        <v>993</v>
      </c>
      <c r="H4" s="13">
        <v>993</v>
      </c>
      <c r="I4" s="13">
        <v>441</v>
      </c>
      <c r="J4" s="13">
        <v>221</v>
      </c>
      <c r="K4" s="13" t="s">
        <v>75</v>
      </c>
      <c r="L4" s="14">
        <v>83</v>
      </c>
    </row>
    <row r="5" spans="1:12" x14ac:dyDescent="0.25">
      <c r="A5" s="9" t="s">
        <v>69</v>
      </c>
      <c r="B5" s="10" t="s">
        <v>70</v>
      </c>
      <c r="C5" s="10" t="s">
        <v>71</v>
      </c>
      <c r="D5" s="11" t="s">
        <v>81</v>
      </c>
      <c r="E5" t="str">
        <f t="shared" si="0"/>
        <v>Alliance Behavioral Healthcare (Indigent)</v>
      </c>
      <c r="F5" s="12">
        <v>881.62</v>
      </c>
      <c r="G5" s="12">
        <v>881.62</v>
      </c>
      <c r="H5" s="13" t="s">
        <v>17</v>
      </c>
      <c r="I5" s="13" t="s">
        <v>17</v>
      </c>
      <c r="J5" s="13" t="s">
        <v>17</v>
      </c>
      <c r="K5" s="13"/>
      <c r="L5" s="14"/>
    </row>
    <row r="6" spans="1:12" x14ac:dyDescent="0.25">
      <c r="A6" s="9" t="s">
        <v>69</v>
      </c>
      <c r="B6" s="10" t="s">
        <v>70</v>
      </c>
      <c r="C6" s="10" t="s">
        <v>71</v>
      </c>
      <c r="D6" s="11" t="s">
        <v>26</v>
      </c>
      <c r="E6" t="str">
        <f t="shared" si="0"/>
        <v>Alliance Behavioral Healthcare (Managed Medicaid)</v>
      </c>
      <c r="F6" s="12">
        <v>520.71</v>
      </c>
      <c r="G6" s="12">
        <v>520.71</v>
      </c>
      <c r="H6" s="13" t="s">
        <v>17</v>
      </c>
      <c r="I6" s="13">
        <v>335</v>
      </c>
      <c r="J6" s="13" t="s">
        <v>17</v>
      </c>
      <c r="K6" s="13"/>
      <c r="L6" s="14"/>
    </row>
    <row r="7" spans="1:12" x14ac:dyDescent="0.25">
      <c r="A7" s="9" t="s">
        <v>69</v>
      </c>
      <c r="B7" s="10" t="s">
        <v>67</v>
      </c>
      <c r="C7" s="10" t="s">
        <v>67</v>
      </c>
      <c r="D7" s="11" t="s">
        <v>16</v>
      </c>
      <c r="E7" t="str">
        <f t="shared" si="0"/>
        <v>Ambetter (Commercial)</v>
      </c>
      <c r="F7" s="12">
        <v>895</v>
      </c>
      <c r="G7" s="12">
        <v>895</v>
      </c>
      <c r="H7" s="13"/>
      <c r="I7" s="13">
        <v>400</v>
      </c>
      <c r="J7" s="13">
        <v>200</v>
      </c>
      <c r="K7" s="13"/>
      <c r="L7" s="14">
        <v>85</v>
      </c>
    </row>
    <row r="8" spans="1:12" x14ac:dyDescent="0.25">
      <c r="A8" s="9" t="s">
        <v>69</v>
      </c>
      <c r="B8" s="10" t="s">
        <v>21</v>
      </c>
      <c r="C8" s="10" t="s">
        <v>21</v>
      </c>
      <c r="D8" s="11" t="s">
        <v>16</v>
      </c>
      <c r="E8" t="str">
        <f t="shared" si="0"/>
        <v>American Behavioral (Commercial)</v>
      </c>
      <c r="F8" s="12">
        <v>1125</v>
      </c>
      <c r="G8" s="12">
        <v>1125</v>
      </c>
      <c r="H8" s="13">
        <v>1125</v>
      </c>
      <c r="I8" s="13">
        <v>500</v>
      </c>
      <c r="J8" s="13">
        <v>325</v>
      </c>
      <c r="K8" s="13">
        <v>975</v>
      </c>
      <c r="L8" s="14"/>
    </row>
    <row r="9" spans="1:12" x14ac:dyDescent="0.25">
      <c r="A9" s="9" t="s">
        <v>69</v>
      </c>
      <c r="B9" s="10" t="s">
        <v>66</v>
      </c>
      <c r="C9" s="10" t="s">
        <v>22</v>
      </c>
      <c r="D9" s="11" t="s">
        <v>16</v>
      </c>
      <c r="E9" t="str">
        <f t="shared" si="0"/>
        <v>BCBS/Anthem (Commercial)</v>
      </c>
      <c r="F9" s="12">
        <v>855</v>
      </c>
      <c r="G9" s="12">
        <v>855</v>
      </c>
      <c r="H9" s="13">
        <v>855</v>
      </c>
      <c r="I9" s="13">
        <v>475</v>
      </c>
      <c r="J9" s="13">
        <v>225</v>
      </c>
      <c r="K9" s="13"/>
      <c r="L9" s="14" t="s">
        <v>17</v>
      </c>
    </row>
    <row r="10" spans="1:12" x14ac:dyDescent="0.25">
      <c r="A10" s="9" t="s">
        <v>69</v>
      </c>
      <c r="B10" s="10" t="s">
        <v>66</v>
      </c>
      <c r="C10" s="10" t="s">
        <v>22</v>
      </c>
      <c r="D10" s="11" t="s">
        <v>26</v>
      </c>
      <c r="E10" t="str">
        <f t="shared" si="0"/>
        <v>BCBS/Anthem (Managed Medicaid)</v>
      </c>
      <c r="F10" s="12">
        <v>725</v>
      </c>
      <c r="G10" s="12">
        <v>725</v>
      </c>
      <c r="H10" s="13">
        <v>725</v>
      </c>
      <c r="I10" s="13">
        <v>400</v>
      </c>
      <c r="J10" s="13">
        <v>200</v>
      </c>
      <c r="K10" s="13"/>
      <c r="L10" s="14" t="s">
        <v>17</v>
      </c>
    </row>
    <row r="11" spans="1:12" x14ac:dyDescent="0.25">
      <c r="A11" s="9" t="s">
        <v>69</v>
      </c>
      <c r="B11" s="10" t="s">
        <v>66</v>
      </c>
      <c r="C11" s="10" t="s">
        <v>22</v>
      </c>
      <c r="D11" s="11" t="s">
        <v>19</v>
      </c>
      <c r="E11" t="str">
        <f t="shared" si="0"/>
        <v>BCBS/Anthem (Medicare Advantage)</v>
      </c>
      <c r="F11" s="12" t="s">
        <v>20</v>
      </c>
      <c r="G11" s="12" t="s">
        <v>20</v>
      </c>
      <c r="H11" s="13" t="s">
        <v>20</v>
      </c>
      <c r="I11" s="13" t="s">
        <v>20</v>
      </c>
      <c r="J11" s="13" t="s">
        <v>17</v>
      </c>
      <c r="K11" s="13"/>
      <c r="L11" s="14" t="s">
        <v>17</v>
      </c>
    </row>
    <row r="12" spans="1:12" x14ac:dyDescent="0.25">
      <c r="A12" s="9" t="s">
        <v>69</v>
      </c>
      <c r="B12" s="10" t="s">
        <v>23</v>
      </c>
      <c r="C12" s="10" t="s">
        <v>23</v>
      </c>
      <c r="D12" s="11" t="s">
        <v>16</v>
      </c>
      <c r="E12" t="str">
        <f t="shared" si="0"/>
        <v>Beacon (Commercial)</v>
      </c>
      <c r="F12" s="12">
        <v>1097</v>
      </c>
      <c r="G12" s="12">
        <v>1097</v>
      </c>
      <c r="H12" s="12">
        <v>1097</v>
      </c>
      <c r="I12" s="12">
        <v>546</v>
      </c>
      <c r="J12" s="12">
        <v>373</v>
      </c>
      <c r="K12" s="13"/>
      <c r="L12" s="14" t="s">
        <v>17</v>
      </c>
    </row>
    <row r="13" spans="1:12" x14ac:dyDescent="0.25">
      <c r="A13" s="9" t="s">
        <v>69</v>
      </c>
      <c r="B13" s="10" t="s">
        <v>24</v>
      </c>
      <c r="C13" s="15" t="s">
        <v>24</v>
      </c>
      <c r="D13" s="11" t="s">
        <v>16</v>
      </c>
      <c r="E13" t="str">
        <f t="shared" si="0"/>
        <v>Behavioral Health System (Commercial)</v>
      </c>
      <c r="F13" s="12">
        <v>1175</v>
      </c>
      <c r="G13" s="12">
        <v>1175</v>
      </c>
      <c r="H13" s="13">
        <v>1175</v>
      </c>
      <c r="I13" s="13">
        <v>470</v>
      </c>
      <c r="J13" s="13">
        <v>325</v>
      </c>
      <c r="K13" s="30"/>
      <c r="L13" s="14"/>
    </row>
    <row r="14" spans="1:12" x14ac:dyDescent="0.25">
      <c r="A14" s="9" t="s">
        <v>69</v>
      </c>
      <c r="B14" s="10" t="s">
        <v>25</v>
      </c>
      <c r="C14" s="10" t="s">
        <v>25</v>
      </c>
      <c r="D14" s="11" t="s">
        <v>16</v>
      </c>
      <c r="E14" t="str">
        <f t="shared" si="0"/>
        <v>Bright Health (Commercial)</v>
      </c>
      <c r="F14" s="12">
        <v>1100</v>
      </c>
      <c r="G14" s="12">
        <v>1100</v>
      </c>
      <c r="H14" s="13">
        <v>1100</v>
      </c>
      <c r="I14" s="13">
        <v>450</v>
      </c>
      <c r="J14" s="13">
        <v>330</v>
      </c>
      <c r="K14" s="13"/>
      <c r="L14" s="14"/>
    </row>
    <row r="15" spans="1:12" x14ac:dyDescent="0.25">
      <c r="A15" s="9" t="s">
        <v>69</v>
      </c>
      <c r="B15" s="10" t="s">
        <v>25</v>
      </c>
      <c r="C15" s="10" t="s">
        <v>25</v>
      </c>
      <c r="D15" s="11" t="s">
        <v>19</v>
      </c>
      <c r="E15" t="str">
        <f t="shared" si="0"/>
        <v>Bright Health (Medicare Advantage)</v>
      </c>
      <c r="F15" s="12" t="s">
        <v>20</v>
      </c>
      <c r="G15" s="12" t="s">
        <v>20</v>
      </c>
      <c r="H15" s="13" t="s">
        <v>20</v>
      </c>
      <c r="I15" s="13" t="s">
        <v>20</v>
      </c>
      <c r="J15" s="13" t="s">
        <v>20</v>
      </c>
      <c r="K15" s="13"/>
      <c r="L15" s="14"/>
    </row>
    <row r="16" spans="1:12" x14ac:dyDescent="0.25">
      <c r="A16" s="9" t="s">
        <v>69</v>
      </c>
      <c r="B16" s="10" t="s">
        <v>28</v>
      </c>
      <c r="C16" s="10" t="s">
        <v>29</v>
      </c>
      <c r="D16" s="11" t="s">
        <v>16</v>
      </c>
      <c r="E16" t="str">
        <f t="shared" si="0"/>
        <v>ComPsych (Commercial)</v>
      </c>
      <c r="F16" s="12" t="s">
        <v>65</v>
      </c>
      <c r="G16" s="12" t="s">
        <v>65</v>
      </c>
      <c r="H16" s="13" t="s">
        <v>65</v>
      </c>
      <c r="I16" s="13" t="s">
        <v>65</v>
      </c>
      <c r="J16" s="13" t="s">
        <v>65</v>
      </c>
      <c r="K16" s="13"/>
      <c r="L16" s="14"/>
    </row>
    <row r="17" spans="1:12" x14ac:dyDescent="0.25">
      <c r="A17" s="9" t="s">
        <v>69</v>
      </c>
      <c r="B17" s="10" t="s">
        <v>82</v>
      </c>
      <c r="C17" s="10" t="s">
        <v>27</v>
      </c>
      <c r="D17" s="11" t="s">
        <v>16</v>
      </c>
      <c r="E17" t="str">
        <f t="shared" si="0"/>
        <v>Cigna (Commercial)</v>
      </c>
      <c r="F17" s="12">
        <v>1077</v>
      </c>
      <c r="G17" s="12">
        <v>1077</v>
      </c>
      <c r="H17" s="13">
        <v>1077</v>
      </c>
      <c r="I17" s="13">
        <v>466</v>
      </c>
      <c r="J17" s="13">
        <v>270</v>
      </c>
      <c r="K17" s="13"/>
      <c r="L17" s="14"/>
    </row>
    <row r="18" spans="1:12" x14ac:dyDescent="0.25">
      <c r="A18" s="9" t="s">
        <v>69</v>
      </c>
      <c r="B18" s="10" t="s">
        <v>30</v>
      </c>
      <c r="C18" s="10" t="s">
        <v>30</v>
      </c>
      <c r="D18" s="11" t="s">
        <v>16</v>
      </c>
      <c r="E18" t="str">
        <f t="shared" si="0"/>
        <v>First Health (Commercial)</v>
      </c>
      <c r="F18" s="12" t="s">
        <v>88</v>
      </c>
      <c r="G18" s="12" t="s">
        <v>88</v>
      </c>
      <c r="H18" s="12" t="s">
        <v>88</v>
      </c>
      <c r="I18" s="12" t="s">
        <v>88</v>
      </c>
      <c r="J18" s="12" t="s">
        <v>88</v>
      </c>
      <c r="K18" s="12" t="s">
        <v>88</v>
      </c>
      <c r="L18" s="12" t="s">
        <v>88</v>
      </c>
    </row>
    <row r="19" spans="1:12" x14ac:dyDescent="0.25">
      <c r="A19" s="9" t="s">
        <v>69</v>
      </c>
      <c r="B19" s="10" t="s">
        <v>83</v>
      </c>
      <c r="C19" s="10" t="s">
        <v>83</v>
      </c>
      <c r="D19" s="11" t="s">
        <v>16</v>
      </c>
      <c r="E19" t="str">
        <f t="shared" si="0"/>
        <v>Friday Health Plan (Commercial)</v>
      </c>
      <c r="F19" s="12">
        <v>1150</v>
      </c>
      <c r="G19" s="12">
        <v>1150</v>
      </c>
      <c r="H19" s="13">
        <v>1150</v>
      </c>
      <c r="I19" s="13">
        <v>450</v>
      </c>
      <c r="J19" s="13">
        <v>325</v>
      </c>
      <c r="K19" s="13">
        <v>865</v>
      </c>
      <c r="L19" s="14" t="s">
        <v>17</v>
      </c>
    </row>
    <row r="20" spans="1:12" ht="30" x14ac:dyDescent="0.25">
      <c r="A20" s="10" t="s">
        <v>69</v>
      </c>
      <c r="B20" s="10" t="s">
        <v>84</v>
      </c>
      <c r="C20" s="10" t="s">
        <v>84</v>
      </c>
      <c r="D20" s="11" t="s">
        <v>19</v>
      </c>
      <c r="E20" t="str">
        <f t="shared" si="0"/>
        <v>Friday Health Plans (Medicare Advantage)</v>
      </c>
      <c r="F20" s="12">
        <v>1150</v>
      </c>
      <c r="G20" s="12">
        <v>1150</v>
      </c>
      <c r="H20" s="13">
        <v>1150</v>
      </c>
      <c r="I20" s="13">
        <v>450</v>
      </c>
      <c r="J20" s="13">
        <v>325</v>
      </c>
      <c r="K20" s="13">
        <v>865</v>
      </c>
      <c r="L20" s="14" t="s">
        <v>17</v>
      </c>
    </row>
    <row r="21" spans="1:12" x14ac:dyDescent="0.25">
      <c r="A21" s="9" t="s">
        <v>69</v>
      </c>
      <c r="B21" s="10" t="s">
        <v>31</v>
      </c>
      <c r="C21" s="10" t="s">
        <v>31</v>
      </c>
      <c r="D21" s="11" t="s">
        <v>16</v>
      </c>
      <c r="E21" t="str">
        <f t="shared" si="0"/>
        <v>Healthsmart (Commercial)</v>
      </c>
      <c r="F21" s="12" t="s">
        <v>32</v>
      </c>
      <c r="G21" s="12" t="s">
        <v>32</v>
      </c>
      <c r="H21" s="13" t="s">
        <v>32</v>
      </c>
      <c r="I21" s="13" t="s">
        <v>32</v>
      </c>
      <c r="J21" s="13" t="s">
        <v>32</v>
      </c>
      <c r="K21" s="13"/>
      <c r="L21" s="14"/>
    </row>
    <row r="22" spans="1:12" x14ac:dyDescent="0.25">
      <c r="A22" s="9" t="s">
        <v>69</v>
      </c>
      <c r="B22" s="10" t="s">
        <v>68</v>
      </c>
      <c r="C22" s="10" t="s">
        <v>68</v>
      </c>
      <c r="D22" s="11" t="s">
        <v>19</v>
      </c>
      <c r="E22" t="str">
        <f t="shared" si="0"/>
        <v>Healthspring (Medicare Advantage)</v>
      </c>
      <c r="F22" s="12">
        <v>1056</v>
      </c>
      <c r="G22" s="12">
        <v>1056</v>
      </c>
      <c r="H22" s="13">
        <v>1056</v>
      </c>
      <c r="I22" s="13">
        <v>448</v>
      </c>
      <c r="J22" s="13">
        <v>260</v>
      </c>
      <c r="K22" s="13"/>
      <c r="L22" s="14"/>
    </row>
    <row r="23" spans="1:12" x14ac:dyDescent="0.25">
      <c r="A23" s="9" t="s">
        <v>69</v>
      </c>
      <c r="B23" s="10" t="s">
        <v>33</v>
      </c>
      <c r="C23" s="10" t="s">
        <v>34</v>
      </c>
      <c r="D23" s="11" t="s">
        <v>16</v>
      </c>
      <c r="E23" t="str">
        <f t="shared" si="0"/>
        <v>Humana (Commercial)</v>
      </c>
      <c r="F23" s="12">
        <v>1119</v>
      </c>
      <c r="G23" s="12">
        <v>1119</v>
      </c>
      <c r="H23" s="12">
        <v>1119</v>
      </c>
      <c r="I23" s="12">
        <v>465</v>
      </c>
      <c r="J23" s="12">
        <v>350</v>
      </c>
      <c r="K23" s="12">
        <v>813</v>
      </c>
      <c r="L23" s="12">
        <v>95</v>
      </c>
    </row>
    <row r="24" spans="1:12" x14ac:dyDescent="0.25">
      <c r="A24" s="9" t="s">
        <v>69</v>
      </c>
      <c r="B24" s="10" t="s">
        <v>33</v>
      </c>
      <c r="C24" s="10" t="s">
        <v>34</v>
      </c>
      <c r="D24" s="11" t="s">
        <v>19</v>
      </c>
      <c r="E24" t="str">
        <f t="shared" si="0"/>
        <v>Humana (Medicare Advantage)</v>
      </c>
      <c r="F24" s="12" t="s">
        <v>20</v>
      </c>
      <c r="G24" s="12" t="s">
        <v>20</v>
      </c>
      <c r="H24" s="13" t="s">
        <v>20</v>
      </c>
      <c r="I24" s="13" t="s">
        <v>20</v>
      </c>
      <c r="J24" s="13" t="s">
        <v>20</v>
      </c>
      <c r="K24" s="13"/>
      <c r="L24" s="14"/>
    </row>
    <row r="25" spans="1:12" x14ac:dyDescent="0.25">
      <c r="A25" s="9" t="s">
        <v>69</v>
      </c>
      <c r="B25" s="10" t="s">
        <v>35</v>
      </c>
      <c r="C25" s="10" t="s">
        <v>35</v>
      </c>
      <c r="D25" s="11" t="s">
        <v>16</v>
      </c>
      <c r="E25" t="str">
        <f t="shared" si="0"/>
        <v>Magellan (Commercial)</v>
      </c>
      <c r="F25" s="12">
        <v>1057</v>
      </c>
      <c r="G25" s="12">
        <v>1057</v>
      </c>
      <c r="H25" s="13">
        <v>1057</v>
      </c>
      <c r="I25" s="13">
        <v>501</v>
      </c>
      <c r="J25" s="13">
        <v>321</v>
      </c>
      <c r="K25" s="13">
        <v>900</v>
      </c>
      <c r="L25" s="14">
        <v>94</v>
      </c>
    </row>
    <row r="26" spans="1:12" x14ac:dyDescent="0.25">
      <c r="A26" s="9" t="s">
        <v>69</v>
      </c>
      <c r="B26" s="10" t="s">
        <v>35</v>
      </c>
      <c r="C26" s="10" t="s">
        <v>35</v>
      </c>
      <c r="D26" s="11" t="s">
        <v>19</v>
      </c>
      <c r="E26" t="str">
        <f t="shared" si="0"/>
        <v>Magellan (Medicare Advantage)</v>
      </c>
      <c r="F26" s="12">
        <v>1057</v>
      </c>
      <c r="G26" s="12">
        <v>1057</v>
      </c>
      <c r="H26" s="13">
        <v>1057</v>
      </c>
      <c r="I26" s="13">
        <v>501</v>
      </c>
      <c r="J26" s="13">
        <v>321</v>
      </c>
      <c r="K26" s="13">
        <v>900</v>
      </c>
      <c r="L26" s="14">
        <v>94</v>
      </c>
    </row>
    <row r="27" spans="1:12" x14ac:dyDescent="0.25">
      <c r="A27" s="9" t="s">
        <v>69</v>
      </c>
      <c r="B27" s="10" t="s">
        <v>72</v>
      </c>
      <c r="C27" s="10" t="s">
        <v>73</v>
      </c>
      <c r="D27" s="11" t="s">
        <v>16</v>
      </c>
      <c r="E27" t="str">
        <f t="shared" si="0"/>
        <v>Medcost Behavioral Health (Commercial)</v>
      </c>
      <c r="F27" s="12">
        <v>1024</v>
      </c>
      <c r="G27" s="12">
        <v>1024</v>
      </c>
      <c r="H27" s="13">
        <v>1024</v>
      </c>
      <c r="I27" s="13">
        <v>476</v>
      </c>
      <c r="J27" s="13">
        <v>317</v>
      </c>
      <c r="K27" s="13"/>
      <c r="L27" s="14">
        <v>84</v>
      </c>
    </row>
    <row r="28" spans="1:12" x14ac:dyDescent="0.25">
      <c r="A28" s="9" t="s">
        <v>69</v>
      </c>
      <c r="B28" s="10" t="s">
        <v>63</v>
      </c>
      <c r="C28" s="10" t="s">
        <v>63</v>
      </c>
      <c r="D28" s="10" t="s">
        <v>63</v>
      </c>
      <c r="E28" t="str">
        <f t="shared" ref="E28:E29" si="1">CONCATENATE(C28," (",D28,")")</f>
        <v>Medicaid (Medicaid)</v>
      </c>
      <c r="F28" s="12" t="s">
        <v>64</v>
      </c>
      <c r="G28" s="12" t="s">
        <v>64</v>
      </c>
      <c r="H28" s="12" t="s">
        <v>64</v>
      </c>
      <c r="I28" s="12" t="s">
        <v>64</v>
      </c>
      <c r="J28" s="12" t="s">
        <v>64</v>
      </c>
      <c r="K28" s="13"/>
      <c r="L28" s="14"/>
    </row>
    <row r="29" spans="1:12" x14ac:dyDescent="0.25">
      <c r="A29" s="9" t="s">
        <v>69</v>
      </c>
      <c r="B29" s="10" t="s">
        <v>62</v>
      </c>
      <c r="C29" s="10" t="s">
        <v>62</v>
      </c>
      <c r="D29" s="10" t="s">
        <v>62</v>
      </c>
      <c r="E29" t="str">
        <f t="shared" si="1"/>
        <v>Medicare (Medicare)</v>
      </c>
      <c r="F29" s="12" t="s">
        <v>20</v>
      </c>
      <c r="G29" s="12" t="s">
        <v>20</v>
      </c>
      <c r="H29" s="12" t="s">
        <v>20</v>
      </c>
      <c r="I29" s="12" t="s">
        <v>20</v>
      </c>
      <c r="J29" s="12" t="s">
        <v>20</v>
      </c>
      <c r="K29" s="13"/>
      <c r="L29" s="14"/>
    </row>
    <row r="30" spans="1:12" ht="30" x14ac:dyDescent="0.25">
      <c r="A30" s="10" t="s">
        <v>69</v>
      </c>
      <c r="B30" s="10" t="s">
        <v>85</v>
      </c>
      <c r="C30" s="10" t="s">
        <v>85</v>
      </c>
      <c r="D30" s="11" t="s">
        <v>16</v>
      </c>
      <c r="E30" t="str">
        <f t="shared" si="0"/>
        <v>Mines &amp; Associates (Commercial)</v>
      </c>
      <c r="F30" s="31">
        <v>1600</v>
      </c>
      <c r="G30" s="31">
        <v>1600</v>
      </c>
      <c r="H30" s="13">
        <v>1600</v>
      </c>
      <c r="I30" s="13">
        <v>650</v>
      </c>
      <c r="J30" s="13">
        <v>500</v>
      </c>
      <c r="K30" s="13"/>
      <c r="L30" s="14">
        <v>90</v>
      </c>
    </row>
    <row r="31" spans="1:12" x14ac:dyDescent="0.25">
      <c r="A31" s="9" t="s">
        <v>69</v>
      </c>
      <c r="B31" s="10" t="s">
        <v>86</v>
      </c>
      <c r="C31" s="10" t="s">
        <v>36</v>
      </c>
      <c r="D31" s="11" t="s">
        <v>16</v>
      </c>
      <c r="E31" t="str">
        <f t="shared" si="0"/>
        <v>Multiplan (Commercial)</v>
      </c>
      <c r="F31" s="12" t="s">
        <v>89</v>
      </c>
      <c r="G31" s="12" t="s">
        <v>89</v>
      </c>
      <c r="H31" s="13" t="s">
        <v>89</v>
      </c>
      <c r="I31" s="13" t="s">
        <v>89</v>
      </c>
      <c r="J31" s="13" t="s">
        <v>89</v>
      </c>
      <c r="K31" s="13"/>
      <c r="L31" s="14"/>
    </row>
    <row r="32" spans="1:12" x14ac:dyDescent="0.25">
      <c r="A32" s="9" t="s">
        <v>69</v>
      </c>
      <c r="B32" s="10" t="s">
        <v>87</v>
      </c>
      <c r="C32" s="10" t="s">
        <v>36</v>
      </c>
      <c r="D32" s="11" t="s">
        <v>16</v>
      </c>
      <c r="E32" t="str">
        <f t="shared" si="0"/>
        <v>Multiplan (Commercial)</v>
      </c>
      <c r="F32" s="12" t="s">
        <v>90</v>
      </c>
      <c r="G32" s="12" t="s">
        <v>90</v>
      </c>
      <c r="H32" s="13" t="s">
        <v>90</v>
      </c>
      <c r="I32" s="13" t="s">
        <v>90</v>
      </c>
      <c r="J32" s="13" t="s">
        <v>90</v>
      </c>
      <c r="K32" s="13"/>
      <c r="L32" s="14"/>
    </row>
    <row r="33" spans="1:12" x14ac:dyDescent="0.25">
      <c r="A33" s="9" t="s">
        <v>69</v>
      </c>
      <c r="B33" s="10" t="s">
        <v>37</v>
      </c>
      <c r="C33" s="10" t="s">
        <v>36</v>
      </c>
      <c r="D33" s="11" t="s">
        <v>16</v>
      </c>
      <c r="E33" t="str">
        <f t="shared" si="0"/>
        <v>Multiplan (Commercial)</v>
      </c>
      <c r="F33" s="12" t="s">
        <v>91</v>
      </c>
      <c r="G33" s="12" t="s">
        <v>91</v>
      </c>
      <c r="H33" s="13" t="s">
        <v>91</v>
      </c>
      <c r="I33" s="13" t="s">
        <v>91</v>
      </c>
      <c r="J33" s="13" t="s">
        <v>91</v>
      </c>
      <c r="K33" s="13"/>
      <c r="L33" s="14"/>
    </row>
    <row r="34" spans="1:12" x14ac:dyDescent="0.25">
      <c r="A34" s="9" t="s">
        <v>69</v>
      </c>
      <c r="B34" s="10" t="s">
        <v>38</v>
      </c>
      <c r="C34" s="10" t="s">
        <v>38</v>
      </c>
      <c r="D34" s="11" t="s">
        <v>16</v>
      </c>
      <c r="E34" t="str">
        <f t="shared" si="0"/>
        <v>Provider Networks of America (Commercial)</v>
      </c>
      <c r="F34" s="12" t="s">
        <v>39</v>
      </c>
      <c r="G34" s="12" t="s">
        <v>39</v>
      </c>
      <c r="H34" s="13" t="s">
        <v>39</v>
      </c>
      <c r="I34" s="13" t="s">
        <v>39</v>
      </c>
      <c r="J34" s="13" t="s">
        <v>39</v>
      </c>
      <c r="K34" s="13" t="s">
        <v>39</v>
      </c>
      <c r="L34" s="14"/>
    </row>
    <row r="35" spans="1:12" x14ac:dyDescent="0.25">
      <c r="A35" s="9" t="s">
        <v>69</v>
      </c>
      <c r="B35" s="10" t="s">
        <v>74</v>
      </c>
      <c r="C35" s="10" t="s">
        <v>74</v>
      </c>
      <c r="D35" s="11" t="s">
        <v>26</v>
      </c>
      <c r="E35" t="str">
        <f t="shared" si="0"/>
        <v>Sandhills (Managed Medicaid)</v>
      </c>
      <c r="F35" s="12">
        <v>541.20000000000005</v>
      </c>
      <c r="G35" s="12">
        <v>541.20000000000005</v>
      </c>
      <c r="H35" s="13" t="s">
        <v>76</v>
      </c>
      <c r="I35" s="13" t="s">
        <v>76</v>
      </c>
      <c r="J35" s="13" t="s">
        <v>76</v>
      </c>
      <c r="K35" s="13"/>
      <c r="L35" s="14" t="s">
        <v>76</v>
      </c>
    </row>
    <row r="36" spans="1:12" x14ac:dyDescent="0.25">
      <c r="A36" s="9" t="s">
        <v>69</v>
      </c>
      <c r="B36" s="10" t="s">
        <v>40</v>
      </c>
      <c r="C36" s="10" t="s">
        <v>41</v>
      </c>
      <c r="D36" s="11" t="s">
        <v>42</v>
      </c>
      <c r="E36" t="str">
        <f t="shared" si="0"/>
        <v>Tricare (Other Governmental)</v>
      </c>
      <c r="F36" s="12" t="s">
        <v>77</v>
      </c>
      <c r="G36" s="12" t="s">
        <v>77</v>
      </c>
      <c r="H36" s="13"/>
      <c r="I36" s="13" t="s">
        <v>78</v>
      </c>
      <c r="J36" s="13" t="s">
        <v>78</v>
      </c>
      <c r="K36" s="13"/>
      <c r="L36" s="14" t="s">
        <v>77</v>
      </c>
    </row>
    <row r="37" spans="1:12" x14ac:dyDescent="0.25">
      <c r="A37" s="9" t="s">
        <v>69</v>
      </c>
      <c r="B37" s="10" t="s">
        <v>43</v>
      </c>
      <c r="C37" s="10" t="s">
        <v>44</v>
      </c>
      <c r="D37" s="11" t="s">
        <v>16</v>
      </c>
      <c r="E37" t="str">
        <f t="shared" si="0"/>
        <v>UBH (Commercial)</v>
      </c>
      <c r="F37" s="12">
        <v>1011</v>
      </c>
      <c r="G37" s="12">
        <v>1011</v>
      </c>
      <c r="H37" s="13">
        <v>1011</v>
      </c>
      <c r="I37" s="12">
        <v>420</v>
      </c>
      <c r="J37" s="12">
        <v>222</v>
      </c>
      <c r="K37" s="13"/>
      <c r="L37" s="14" t="s">
        <v>17</v>
      </c>
    </row>
    <row r="38" spans="1:12" x14ac:dyDescent="0.25">
      <c r="A38" s="9" t="s">
        <v>69</v>
      </c>
      <c r="B38" s="10" t="s">
        <v>43</v>
      </c>
      <c r="C38" s="10" t="s">
        <v>44</v>
      </c>
      <c r="D38" s="11" t="s">
        <v>19</v>
      </c>
      <c r="E38" t="str">
        <f t="shared" si="0"/>
        <v>UBH (Medicare Advantage)</v>
      </c>
      <c r="F38" s="12" t="s">
        <v>20</v>
      </c>
      <c r="G38" s="12" t="s">
        <v>20</v>
      </c>
      <c r="H38" s="13" t="s">
        <v>76</v>
      </c>
      <c r="I38" s="13">
        <v>420</v>
      </c>
      <c r="J38" s="13">
        <v>222</v>
      </c>
      <c r="K38" s="13"/>
      <c r="L38" s="14" t="s">
        <v>17</v>
      </c>
    </row>
    <row r="39" spans="1:12" x14ac:dyDescent="0.25">
      <c r="A39" s="9" t="s">
        <v>69</v>
      </c>
      <c r="B39" s="10" t="s">
        <v>43</v>
      </c>
      <c r="C39" s="10" t="s">
        <v>44</v>
      </c>
      <c r="D39" s="11" t="s">
        <v>26</v>
      </c>
      <c r="E39" t="str">
        <f t="shared" si="0"/>
        <v>UBH (Managed Medicaid)</v>
      </c>
      <c r="F39" s="12">
        <v>700</v>
      </c>
      <c r="G39" s="12">
        <v>700</v>
      </c>
      <c r="H39" s="13" t="s">
        <v>76</v>
      </c>
      <c r="I39" s="13" t="s">
        <v>76</v>
      </c>
      <c r="J39" s="13" t="s">
        <v>76</v>
      </c>
      <c r="K39" s="13"/>
      <c r="L39" s="14" t="s">
        <v>17</v>
      </c>
    </row>
    <row r="40" spans="1:12" x14ac:dyDescent="0.25">
      <c r="A40" s="9" t="s">
        <v>69</v>
      </c>
      <c r="B40" s="10" t="s">
        <v>45</v>
      </c>
      <c r="C40" s="10" t="s">
        <v>46</v>
      </c>
      <c r="D40" s="11" t="s">
        <v>42</v>
      </c>
      <c r="E40" t="str">
        <f t="shared" si="0"/>
        <v>VA (Other Governmental)</v>
      </c>
      <c r="F40" s="12" t="s">
        <v>20</v>
      </c>
      <c r="G40" s="12" t="s">
        <v>20</v>
      </c>
      <c r="H40" s="13" t="s">
        <v>20</v>
      </c>
      <c r="I40" s="13" t="s">
        <v>20</v>
      </c>
      <c r="J40" s="13" t="s">
        <v>20</v>
      </c>
      <c r="K40" s="13"/>
      <c r="L40" s="14"/>
    </row>
    <row r="41" spans="1:12" x14ac:dyDescent="0.25">
      <c r="F41" s="12"/>
      <c r="G41" s="13"/>
      <c r="H41" s="13"/>
      <c r="I41" s="12"/>
      <c r="J41" s="12"/>
      <c r="K41" s="13"/>
      <c r="L41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</vt:lpstr>
      <vt:lpstr>Sheet2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Beckham</dc:creator>
  <cp:lastModifiedBy>Renee Beckham</cp:lastModifiedBy>
  <dcterms:created xsi:type="dcterms:W3CDTF">2021-11-18T21:37:31Z</dcterms:created>
  <dcterms:modified xsi:type="dcterms:W3CDTF">2023-01-04T14:18:44Z</dcterms:modified>
</cp:coreProperties>
</file>